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3170" tabRatio="411"/>
  </bookViews>
  <sheets>
    <sheet name="AN 2025" sheetId="9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5" i="9"/>
  <c r="K39"/>
  <c r="Q29"/>
  <c r="U29" s="1"/>
  <c r="M24"/>
  <c r="I24"/>
  <c r="U23"/>
  <c r="M23"/>
  <c r="R23" s="1"/>
  <c r="I23"/>
  <c r="M22"/>
  <c r="I22"/>
  <c r="M21"/>
  <c r="I21"/>
  <c r="M20"/>
  <c r="I20"/>
  <c r="M19"/>
  <c r="I19"/>
  <c r="M18"/>
  <c r="I18"/>
  <c r="M17"/>
  <c r="I17"/>
  <c r="M16"/>
  <c r="I16"/>
  <c r="M15"/>
  <c r="I15"/>
  <c r="M14"/>
  <c r="I14"/>
  <c r="Q13"/>
  <c r="R13" s="1"/>
  <c r="M13"/>
  <c r="I13"/>
  <c r="M12"/>
  <c r="I12"/>
  <c r="M11"/>
  <c r="I11"/>
  <c r="M10"/>
  <c r="I10"/>
  <c r="Q9"/>
  <c r="U9" s="1"/>
  <c r="M9"/>
  <c r="I9"/>
  <c r="M8"/>
  <c r="I8"/>
  <c r="Q7"/>
  <c r="R7" s="1"/>
  <c r="M7"/>
  <c r="I7"/>
  <c r="M6"/>
  <c r="I6"/>
  <c r="Q8" l="1"/>
  <c r="U8" s="1"/>
  <c r="Q12"/>
  <c r="U12" s="1"/>
  <c r="Q21"/>
  <c r="Q26"/>
  <c r="U26" s="1"/>
  <c r="Q6"/>
  <c r="U6" s="1"/>
  <c r="U13"/>
  <c r="Q14"/>
  <c r="U14" s="1"/>
  <c r="Q15"/>
  <c r="R15" s="1"/>
  <c r="Q16"/>
  <c r="U16" s="1"/>
  <c r="Q17"/>
  <c r="U17" s="1"/>
  <c r="Q18"/>
  <c r="U18" s="1"/>
  <c r="Q19"/>
  <c r="R19" s="1"/>
  <c r="R16"/>
  <c r="Q10"/>
  <c r="U10" s="1"/>
  <c r="Q11"/>
  <c r="Q30"/>
  <c r="U30" s="1"/>
  <c r="R12"/>
  <c r="U7"/>
  <c r="R9"/>
  <c r="R17"/>
  <c r="R18"/>
  <c r="R21"/>
  <c r="K37"/>
  <c r="K41" s="1"/>
  <c r="Q27"/>
  <c r="U27" s="1"/>
  <c r="Q31"/>
  <c r="U31" s="1"/>
  <c r="Q20"/>
  <c r="U20" s="1"/>
  <c r="U21"/>
  <c r="Q22"/>
  <c r="U22" s="1"/>
  <c r="Q28"/>
  <c r="U28" s="1"/>
  <c r="Q24"/>
  <c r="U24" s="1"/>
  <c r="Q25"/>
  <c r="U25" s="1"/>
  <c r="U15" l="1"/>
  <c r="R8"/>
  <c r="U19"/>
  <c r="R6"/>
  <c r="R11"/>
  <c r="U11"/>
  <c r="R10"/>
  <c r="R14"/>
  <c r="R22"/>
  <c r="R20"/>
  <c r="R24"/>
</calcChain>
</file>

<file path=xl/sharedStrings.xml><?xml version="1.0" encoding="utf-8"?>
<sst xmlns="http://schemas.openxmlformats.org/spreadsheetml/2006/main" count="113" uniqueCount="88">
  <si>
    <t>NR. CTR.</t>
  </si>
  <si>
    <t>NR.    CONTRACT</t>
  </si>
  <si>
    <t>SC TOP MED ASSISTANCE SRL</t>
  </si>
  <si>
    <t>SC MEDICAL CLASS TWO SRL</t>
  </si>
  <si>
    <t>SC IMPERIA FAMILY CARE SRL</t>
  </si>
  <si>
    <t>ID0048/2023</t>
  </si>
  <si>
    <t>SC SILMA MED CONCEPT SRL</t>
  </si>
  <si>
    <t>ID0062/2023</t>
  </si>
  <si>
    <t>SC PROFESIONAL MEDICAL CARE SRL</t>
  </si>
  <si>
    <t>ID0068/2023</t>
  </si>
  <si>
    <t>SC CARE MEDICAL ASSISTANCE SRL</t>
  </si>
  <si>
    <t>ID0085/2023</t>
  </si>
  <si>
    <t>SC SWEET MEDICAL CARE SRL</t>
  </si>
  <si>
    <t>ID0099/2023</t>
  </si>
  <si>
    <t>SC ERILISA NURSING MED SRL</t>
  </si>
  <si>
    <t>ID0106/2023</t>
  </si>
  <si>
    <t>SC MMD MEDICAL CARE SRL</t>
  </si>
  <si>
    <t>ID0107/2023</t>
  </si>
  <si>
    <t>SC NGA IDEAL MED SRL</t>
  </si>
  <si>
    <t>ID0108/2023</t>
  </si>
  <si>
    <t>SC SANITAS DOM SRL</t>
  </si>
  <si>
    <t>ID0109/2023</t>
  </si>
  <si>
    <t xml:space="preserve">ID0111/2023 </t>
  </si>
  <si>
    <t>SC BLUE CARE EXPERT SRL</t>
  </si>
  <si>
    <t>ID0112/2023</t>
  </si>
  <si>
    <t>SC SANTEDOM SRL</t>
  </si>
  <si>
    <t xml:space="preserve">ID0113/2023 </t>
  </si>
  <si>
    <t>ASOCIATIA COLEGIUL PACIENTILOR</t>
  </si>
  <si>
    <t>ID0114/2023</t>
  </si>
  <si>
    <t>SC ALMA MEDTEAM SRL</t>
  </si>
  <si>
    <t>ID0115/2023</t>
  </si>
  <si>
    <t>SC SALUTE BLU</t>
  </si>
  <si>
    <t>ID0116/2023</t>
  </si>
  <si>
    <t>ASISTENTA MEDICALA SF STEFAN</t>
  </si>
  <si>
    <t>ID0117/2023</t>
  </si>
  <si>
    <t xml:space="preserve">ID0014 /2023            </t>
  </si>
  <si>
    <t>ID0022/2023</t>
  </si>
  <si>
    <t>ID0040/2023</t>
  </si>
  <si>
    <t>Valoare  IAN 2025</t>
  </si>
  <si>
    <t>VALORI DE CONTRACT-INGRIJIRI MEDICALE LA DOMICILIU 2025</t>
  </si>
  <si>
    <t>Valoare februarie 2025</t>
  </si>
  <si>
    <t>Total Ian+feb</t>
  </si>
  <si>
    <t>CA  ian+feb</t>
  </si>
  <si>
    <t>Ianuarie=decontat</t>
  </si>
  <si>
    <t>Febr suplim</t>
  </si>
  <si>
    <t>CA martie</t>
  </si>
  <si>
    <t>Punctaj</t>
  </si>
  <si>
    <t>Val punct</t>
  </si>
  <si>
    <t>martie</t>
  </si>
  <si>
    <t>PNCC dec 2024</t>
  </si>
  <si>
    <t>Februarie final</t>
  </si>
  <si>
    <t>Total trim I-cu PNCC</t>
  </si>
  <si>
    <t>ID0118/2025</t>
  </si>
  <si>
    <t>SC VOICA MEDICAL SRL</t>
  </si>
  <si>
    <t>ID0119/2025</t>
  </si>
  <si>
    <t>ZORGAMED SRL</t>
  </si>
  <si>
    <t>ID0120/2025</t>
  </si>
  <si>
    <t>MED HOME SRL</t>
  </si>
  <si>
    <t>ID0121/2025</t>
  </si>
  <si>
    <t>KINETIC HOME SRL</t>
  </si>
  <si>
    <t>ID0122/2025</t>
  </si>
  <si>
    <t>MARIA MEDTEAM SRL</t>
  </si>
  <si>
    <t>ID0123/2025</t>
  </si>
  <si>
    <t>SC LAUR KINETIS SRL</t>
  </si>
  <si>
    <t>ID0124/2025</t>
  </si>
  <si>
    <t>ASOCIATIA VALERIA</t>
  </si>
  <si>
    <t>feb=decontat</t>
  </si>
  <si>
    <t>PNCC ian</t>
  </si>
  <si>
    <t>TRIM I cu PNCC</t>
  </si>
  <si>
    <t>MARTIE=DECONTAT</t>
  </si>
  <si>
    <t>PNCC FEB</t>
  </si>
  <si>
    <t>PNCC MARTIE</t>
  </si>
  <si>
    <t>SC SILUTEN DORIS COMPANYSRL</t>
  </si>
  <si>
    <t>HELP ACTIV INTL SRL</t>
  </si>
  <si>
    <t>SC AIS CLINICS&amp;HOSPITAL SRL</t>
  </si>
  <si>
    <t>ID0125/2025</t>
  </si>
  <si>
    <t>ID0126/2025</t>
  </si>
  <si>
    <t>Nr. Ctr.</t>
  </si>
  <si>
    <t>M HOSPITAL SRL</t>
  </si>
  <si>
    <t>ID0014/2023</t>
  </si>
  <si>
    <t>ID0111/2023</t>
  </si>
  <si>
    <t>ID0113/2023</t>
  </si>
  <si>
    <t>Număr Contract</t>
  </si>
  <si>
    <t>Denumire Furnizor</t>
  </si>
  <si>
    <t>Trimestrul I</t>
  </si>
  <si>
    <t>Trimestrul II</t>
  </si>
  <si>
    <t>Trimestrul III</t>
  </si>
  <si>
    <t>Trimestrul IV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</si>
</sst>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3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Fill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3" fillId="0" borderId="1" xfId="0" applyNumberFormat="1" applyFont="1" applyFill="1" applyBorder="1"/>
    <xf numFmtId="4" fontId="4" fillId="0" borderId="1" xfId="0" applyNumberFormat="1" applyFont="1" applyFill="1" applyBorder="1"/>
    <xf numFmtId="0" fontId="3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4" fontId="5" fillId="0" borderId="1" xfId="0" applyNumberFormat="1" applyFont="1" applyBorder="1"/>
    <xf numFmtId="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3" fillId="3" borderId="1" xfId="0" applyFont="1" applyFill="1" applyBorder="1"/>
    <xf numFmtId="0" fontId="6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" fontId="4" fillId="0" borderId="1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4" fontId="5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AB45"/>
  <sheetViews>
    <sheetView tabSelected="1" topLeftCell="C1" zoomScale="91" zoomScaleNormal="91" workbookViewId="0">
      <pane ySplit="5" topLeftCell="A6" activePane="bottomLeft" state="frozen"/>
      <selection pane="bottomLeft" activeCell="D6" sqref="D6"/>
    </sheetView>
  </sheetViews>
  <sheetFormatPr defaultColWidth="9.140625" defaultRowHeight="15"/>
  <cols>
    <col min="1" max="1" width="6.28515625" style="36" customWidth="1"/>
    <col min="2" max="2" width="14.42578125" style="36" customWidth="1"/>
    <col min="3" max="3" width="12.140625" style="36" customWidth="1"/>
    <col min="4" max="4" width="14.42578125" style="36" customWidth="1"/>
    <col min="5" max="5" width="44.42578125" style="36" customWidth="1"/>
    <col min="6" max="6" width="13.85546875" style="38" hidden="1" customWidth="1"/>
    <col min="7" max="7" width="14.85546875" style="38" hidden="1" customWidth="1"/>
    <col min="8" max="8" width="15.42578125" style="38" hidden="1" customWidth="1"/>
    <col min="9" max="9" width="14" style="38" hidden="1" customWidth="1"/>
    <col min="10" max="10" width="13.140625" style="36" hidden="1" customWidth="1"/>
    <col min="11" max="11" width="13.5703125" style="36" hidden="1" customWidth="1"/>
    <col min="12" max="12" width="13.5703125" style="39" hidden="1" customWidth="1"/>
    <col min="13" max="14" width="13.5703125" style="36" hidden="1" customWidth="1"/>
    <col min="15" max="15" width="14.140625" style="39" hidden="1" customWidth="1"/>
    <col min="16" max="16" width="10.7109375" style="36" hidden="1" customWidth="1"/>
    <col min="17" max="17" width="12" style="40" hidden="1" customWidth="1"/>
    <col min="18" max="18" width="13.5703125" style="39" hidden="1" customWidth="1"/>
    <col min="19" max="19" width="14.140625" style="38" hidden="1" customWidth="1"/>
    <col min="20" max="23" width="14.140625" style="39" hidden="1" customWidth="1"/>
    <col min="24" max="24" width="15.140625" style="39" hidden="1" customWidth="1"/>
    <col min="25" max="25" width="14.140625" style="39" customWidth="1"/>
    <col min="26" max="26" width="13" style="36" customWidth="1"/>
    <col min="27" max="27" width="17" style="38" customWidth="1"/>
    <col min="28" max="28" width="15" style="36" customWidth="1"/>
    <col min="29" max="16384" width="9.140625" style="36"/>
  </cols>
  <sheetData>
    <row r="2" spans="1:28">
      <c r="D2" s="36" t="s">
        <v>39</v>
      </c>
    </row>
    <row r="5" spans="1:28" s="41" customFormat="1" ht="55.5" customHeight="1">
      <c r="A5" s="4" t="s">
        <v>0</v>
      </c>
      <c r="B5" s="4" t="s">
        <v>1</v>
      </c>
      <c r="C5" s="4" t="s">
        <v>77</v>
      </c>
      <c r="D5" s="4" t="s">
        <v>82</v>
      </c>
      <c r="E5" s="5" t="s">
        <v>83</v>
      </c>
      <c r="F5" s="6" t="s">
        <v>42</v>
      </c>
      <c r="G5" s="7" t="s">
        <v>38</v>
      </c>
      <c r="H5" s="7" t="s">
        <v>40</v>
      </c>
      <c r="I5" s="8" t="s">
        <v>41</v>
      </c>
      <c r="J5" s="9" t="s">
        <v>43</v>
      </c>
      <c r="K5" s="9" t="s">
        <v>49</v>
      </c>
      <c r="L5" s="4" t="s">
        <v>44</v>
      </c>
      <c r="M5" s="10" t="s">
        <v>50</v>
      </c>
      <c r="N5" s="10" t="s">
        <v>45</v>
      </c>
      <c r="O5" s="4" t="s">
        <v>46</v>
      </c>
      <c r="P5" s="10" t="s">
        <v>47</v>
      </c>
      <c r="Q5" s="11" t="s">
        <v>48</v>
      </c>
      <c r="R5" s="4" t="s">
        <v>51</v>
      </c>
      <c r="S5" s="12" t="s">
        <v>66</v>
      </c>
      <c r="T5" s="13" t="s">
        <v>67</v>
      </c>
      <c r="U5" s="4" t="s">
        <v>68</v>
      </c>
      <c r="V5" s="13" t="s">
        <v>70</v>
      </c>
      <c r="W5" s="13" t="s">
        <v>69</v>
      </c>
      <c r="X5" s="13" t="s">
        <v>71</v>
      </c>
      <c r="Y5" s="14" t="s">
        <v>84</v>
      </c>
      <c r="Z5" s="14" t="s">
        <v>85</v>
      </c>
      <c r="AA5" s="14" t="s">
        <v>86</v>
      </c>
      <c r="AB5" s="14" t="s">
        <v>87</v>
      </c>
    </row>
    <row r="6" spans="1:28" ht="26.25" customHeight="1">
      <c r="A6" s="35">
        <v>1</v>
      </c>
      <c r="B6" s="15" t="s">
        <v>35</v>
      </c>
      <c r="C6" s="35">
        <v>1</v>
      </c>
      <c r="D6" s="44" t="s">
        <v>79</v>
      </c>
      <c r="E6" s="26" t="s">
        <v>2</v>
      </c>
      <c r="F6" s="16"/>
      <c r="G6" s="16">
        <v>50935</v>
      </c>
      <c r="H6" s="16">
        <v>57870</v>
      </c>
      <c r="I6" s="16">
        <f t="shared" ref="I6:I24" si="0">G6+H6</f>
        <v>108805</v>
      </c>
      <c r="J6" s="17">
        <v>31008</v>
      </c>
      <c r="K6" s="17">
        <v>9120</v>
      </c>
      <c r="L6" s="16">
        <v>0</v>
      </c>
      <c r="M6" s="17">
        <f>L6+H6</f>
        <v>57870</v>
      </c>
      <c r="N6" s="18"/>
      <c r="O6" s="19">
        <v>136.31</v>
      </c>
      <c r="P6" s="18"/>
      <c r="Q6" s="17" t="e">
        <f>ROUND(O6*#REF!,0)</f>
        <v>#REF!</v>
      </c>
      <c r="R6" s="16" t="e">
        <f>G6+M6+Q6</f>
        <v>#REF!</v>
      </c>
      <c r="S6" s="16">
        <v>29868</v>
      </c>
      <c r="T6" s="20">
        <v>6840</v>
      </c>
      <c r="U6" s="16" t="e">
        <f>J6+K6+S6+T6+Q6</f>
        <v>#REF!</v>
      </c>
      <c r="V6" s="16">
        <v>10830</v>
      </c>
      <c r="W6" s="16">
        <v>44118</v>
      </c>
      <c r="X6" s="16">
        <v>2736</v>
      </c>
      <c r="Y6" s="22">
        <v>134520</v>
      </c>
      <c r="Z6" s="21">
        <v>119472</v>
      </c>
      <c r="AA6" s="22">
        <v>137142</v>
      </c>
      <c r="AB6" s="21">
        <v>200013</v>
      </c>
    </row>
    <row r="7" spans="1:28">
      <c r="A7" s="35">
        <v>2</v>
      </c>
      <c r="B7" s="15" t="s">
        <v>36</v>
      </c>
      <c r="C7" s="35">
        <v>2</v>
      </c>
      <c r="D7" s="44" t="s">
        <v>36</v>
      </c>
      <c r="E7" s="26" t="s">
        <v>3</v>
      </c>
      <c r="F7" s="16"/>
      <c r="G7" s="16">
        <v>18982</v>
      </c>
      <c r="H7" s="16">
        <v>24193</v>
      </c>
      <c r="I7" s="16">
        <f t="shared" si="0"/>
        <v>43175</v>
      </c>
      <c r="J7" s="17">
        <v>18810</v>
      </c>
      <c r="K7" s="17">
        <v>0</v>
      </c>
      <c r="L7" s="16">
        <v>0</v>
      </c>
      <c r="M7" s="17">
        <f t="shared" ref="M7:M24" si="1">L7+H7</f>
        <v>24193</v>
      </c>
      <c r="N7" s="18"/>
      <c r="O7" s="19">
        <v>50.8</v>
      </c>
      <c r="P7" s="18"/>
      <c r="Q7" s="17" t="e">
        <f>ROUND(O7*#REF!,0)</f>
        <v>#REF!</v>
      </c>
      <c r="R7" s="16" t="e">
        <f t="shared" ref="R7:R24" si="2">G7+M7+Q7</f>
        <v>#REF!</v>
      </c>
      <c r="S7" s="16">
        <v>24168</v>
      </c>
      <c r="T7" s="23">
        <v>0</v>
      </c>
      <c r="U7" s="16" t="e">
        <f t="shared" ref="U7:U31" si="3">J7+K7+S7+T7+Q7</f>
        <v>#REF!</v>
      </c>
      <c r="V7" s="16">
        <v>0</v>
      </c>
      <c r="W7" s="16">
        <v>24396</v>
      </c>
      <c r="X7" s="16">
        <v>0</v>
      </c>
      <c r="Y7" s="22">
        <v>67374</v>
      </c>
      <c r="Z7" s="21">
        <v>73188</v>
      </c>
      <c r="AA7" s="22">
        <v>65892</v>
      </c>
      <c r="AB7" s="21">
        <v>58710</v>
      </c>
    </row>
    <row r="8" spans="1:28">
      <c r="A8" s="35">
        <v>3</v>
      </c>
      <c r="B8" s="15" t="s">
        <v>37</v>
      </c>
      <c r="C8" s="35">
        <v>3</v>
      </c>
      <c r="D8" s="44" t="s">
        <v>37</v>
      </c>
      <c r="E8" s="26" t="s">
        <v>4</v>
      </c>
      <c r="F8" s="16"/>
      <c r="G8" s="16">
        <v>29004</v>
      </c>
      <c r="H8" s="16">
        <v>32607</v>
      </c>
      <c r="I8" s="16">
        <f t="shared" si="0"/>
        <v>61611</v>
      </c>
      <c r="J8" s="17">
        <v>2280</v>
      </c>
      <c r="K8" s="17">
        <v>6726</v>
      </c>
      <c r="L8" s="16">
        <v>0</v>
      </c>
      <c r="M8" s="17">
        <f t="shared" si="1"/>
        <v>32607</v>
      </c>
      <c r="N8" s="18"/>
      <c r="O8" s="19">
        <v>77.62</v>
      </c>
      <c r="P8" s="18"/>
      <c r="Q8" s="17" t="e">
        <f>ROUND(O8*#REF!,0)</f>
        <v>#REF!</v>
      </c>
      <c r="R8" s="16" t="e">
        <f t="shared" si="2"/>
        <v>#REF!</v>
      </c>
      <c r="S8" s="16">
        <v>31302</v>
      </c>
      <c r="T8" s="20">
        <v>0</v>
      </c>
      <c r="U8" s="16" t="e">
        <f t="shared" si="3"/>
        <v>#REF!</v>
      </c>
      <c r="V8" s="16">
        <v>3534</v>
      </c>
      <c r="W8" s="16">
        <v>37242</v>
      </c>
      <c r="X8" s="16">
        <v>5586</v>
      </c>
      <c r="Y8" s="22">
        <v>86670</v>
      </c>
      <c r="Z8" s="21">
        <v>98382</v>
      </c>
      <c r="AA8" s="22">
        <v>111378</v>
      </c>
      <c r="AB8" s="21">
        <v>119016</v>
      </c>
    </row>
    <row r="9" spans="1:28">
      <c r="A9" s="35">
        <v>4</v>
      </c>
      <c r="B9" s="15" t="s">
        <v>5</v>
      </c>
      <c r="C9" s="35">
        <v>4</v>
      </c>
      <c r="D9" s="44" t="s">
        <v>5</v>
      </c>
      <c r="E9" s="26" t="s">
        <v>6</v>
      </c>
      <c r="F9" s="16"/>
      <c r="G9" s="16">
        <v>61618</v>
      </c>
      <c r="H9" s="16">
        <v>82114</v>
      </c>
      <c r="I9" s="16">
        <f t="shared" si="0"/>
        <v>143732</v>
      </c>
      <c r="J9" s="17">
        <v>61556</v>
      </c>
      <c r="K9" s="17">
        <v>19908</v>
      </c>
      <c r="L9" s="16">
        <v>0</v>
      </c>
      <c r="M9" s="17">
        <f t="shared" si="1"/>
        <v>82114</v>
      </c>
      <c r="N9" s="18"/>
      <c r="O9" s="19">
        <v>164.9</v>
      </c>
      <c r="P9" s="18"/>
      <c r="Q9" s="17" t="e">
        <f>ROUND(O9*#REF!,0)</f>
        <v>#REF!</v>
      </c>
      <c r="R9" s="16" t="e">
        <f t="shared" si="2"/>
        <v>#REF!</v>
      </c>
      <c r="S9" s="16">
        <v>82008</v>
      </c>
      <c r="T9" s="20">
        <v>18778</v>
      </c>
      <c r="U9" s="16" t="e">
        <f t="shared" si="3"/>
        <v>#REF!</v>
      </c>
      <c r="V9" s="16">
        <v>16810</v>
      </c>
      <c r="W9" s="16">
        <v>79396</v>
      </c>
      <c r="X9" s="16">
        <v>14736</v>
      </c>
      <c r="Y9" s="22">
        <v>293192</v>
      </c>
      <c r="Z9" s="21">
        <v>287132</v>
      </c>
      <c r="AA9" s="22">
        <v>293432</v>
      </c>
      <c r="AB9" s="21">
        <v>278580</v>
      </c>
    </row>
    <row r="10" spans="1:28">
      <c r="A10" s="35">
        <v>5</v>
      </c>
      <c r="B10" s="15" t="s">
        <v>7</v>
      </c>
      <c r="C10" s="35">
        <v>5</v>
      </c>
      <c r="D10" s="44" t="s">
        <v>7</v>
      </c>
      <c r="E10" s="26" t="s">
        <v>8</v>
      </c>
      <c r="F10" s="16"/>
      <c r="G10" s="16">
        <v>48244</v>
      </c>
      <c r="H10" s="16">
        <v>53880</v>
      </c>
      <c r="I10" s="16">
        <f t="shared" si="0"/>
        <v>102124</v>
      </c>
      <c r="J10" s="17">
        <v>32604</v>
      </c>
      <c r="K10" s="17">
        <v>6042</v>
      </c>
      <c r="L10" s="16">
        <v>0</v>
      </c>
      <c r="M10" s="17">
        <f t="shared" si="1"/>
        <v>53880</v>
      </c>
      <c r="N10" s="18"/>
      <c r="O10" s="19">
        <v>129.11000000000001</v>
      </c>
      <c r="P10" s="18"/>
      <c r="Q10" s="17" t="e">
        <f>ROUND(O10*#REF!,0)</f>
        <v>#REF!</v>
      </c>
      <c r="R10" s="16" t="e">
        <f t="shared" si="2"/>
        <v>#REF!</v>
      </c>
      <c r="S10" s="16">
        <v>29640</v>
      </c>
      <c r="T10" s="20">
        <v>11058</v>
      </c>
      <c r="U10" s="16" t="e">
        <f t="shared" si="3"/>
        <v>#REF!</v>
      </c>
      <c r="V10" s="16">
        <v>8664</v>
      </c>
      <c r="W10" s="16">
        <v>27189</v>
      </c>
      <c r="X10" s="16">
        <v>13452</v>
      </c>
      <c r="Y10" s="22">
        <v>128649</v>
      </c>
      <c r="Z10" s="21">
        <v>127680</v>
      </c>
      <c r="AA10" s="22">
        <v>159828</v>
      </c>
      <c r="AB10" s="21">
        <v>148620</v>
      </c>
    </row>
    <row r="11" spans="1:28">
      <c r="A11" s="35">
        <v>6</v>
      </c>
      <c r="B11" s="15" t="s">
        <v>9</v>
      </c>
      <c r="C11" s="35">
        <v>6</v>
      </c>
      <c r="D11" s="44" t="s">
        <v>9</v>
      </c>
      <c r="E11" s="26" t="s">
        <v>10</v>
      </c>
      <c r="F11" s="16"/>
      <c r="G11" s="16">
        <v>37643</v>
      </c>
      <c r="H11" s="16">
        <v>45759</v>
      </c>
      <c r="I11" s="16">
        <f t="shared" si="0"/>
        <v>83402</v>
      </c>
      <c r="J11" s="17">
        <v>31777.5</v>
      </c>
      <c r="K11" s="17">
        <v>8778</v>
      </c>
      <c r="L11" s="16">
        <v>0</v>
      </c>
      <c r="M11" s="17">
        <f t="shared" si="1"/>
        <v>45759</v>
      </c>
      <c r="N11" s="18"/>
      <c r="O11" s="19">
        <v>100.74</v>
      </c>
      <c r="P11" s="18"/>
      <c r="Q11" s="17" t="e">
        <f>ROUND(O11*#REF!,0)</f>
        <v>#REF!</v>
      </c>
      <c r="R11" s="16" t="e">
        <f t="shared" si="2"/>
        <v>#REF!</v>
      </c>
      <c r="S11" s="16">
        <v>39786</v>
      </c>
      <c r="T11" s="20">
        <v>2964</v>
      </c>
      <c r="U11" s="16" t="e">
        <f t="shared" si="3"/>
        <v>#REF!</v>
      </c>
      <c r="V11" s="16">
        <v>1368</v>
      </c>
      <c r="W11" s="16">
        <v>33943.5</v>
      </c>
      <c r="X11" s="16">
        <v>798</v>
      </c>
      <c r="Y11" s="22">
        <v>119415</v>
      </c>
      <c r="Z11" s="21">
        <v>111235.5</v>
      </c>
      <c r="AA11" s="22">
        <v>139564.5</v>
      </c>
      <c r="AB11" s="21">
        <v>130701</v>
      </c>
    </row>
    <row r="12" spans="1:28">
      <c r="A12" s="35">
        <v>7</v>
      </c>
      <c r="B12" s="15" t="s">
        <v>11</v>
      </c>
      <c r="C12" s="35">
        <v>7</v>
      </c>
      <c r="D12" s="44" t="s">
        <v>11</v>
      </c>
      <c r="E12" s="26" t="s">
        <v>12</v>
      </c>
      <c r="F12" s="16"/>
      <c r="G12" s="16">
        <v>107811</v>
      </c>
      <c r="H12" s="16">
        <v>75820</v>
      </c>
      <c r="I12" s="16">
        <f t="shared" si="0"/>
        <v>183631</v>
      </c>
      <c r="J12" s="17">
        <v>73416</v>
      </c>
      <c r="K12" s="17">
        <v>7068</v>
      </c>
      <c r="L12" s="16">
        <v>10000</v>
      </c>
      <c r="M12" s="17">
        <f t="shared" si="1"/>
        <v>85820</v>
      </c>
      <c r="N12" s="18"/>
      <c r="O12" s="19">
        <v>288.52</v>
      </c>
      <c r="P12" s="18"/>
      <c r="Q12" s="17" t="e">
        <f>ROUND(O12*#REF!,0)</f>
        <v>#REF!</v>
      </c>
      <c r="R12" s="16" t="e">
        <f t="shared" si="2"/>
        <v>#REF!</v>
      </c>
      <c r="S12" s="16">
        <v>79458</v>
      </c>
      <c r="T12" s="24">
        <v>2166</v>
      </c>
      <c r="U12" s="16" t="e">
        <f t="shared" si="3"/>
        <v>#REF!</v>
      </c>
      <c r="V12" s="16">
        <v>2850</v>
      </c>
      <c r="W12" s="16">
        <v>123690</v>
      </c>
      <c r="X12" s="16">
        <v>13452</v>
      </c>
      <c r="Y12" s="22">
        <v>302100</v>
      </c>
      <c r="Z12" s="21">
        <v>295374</v>
      </c>
      <c r="AA12" s="22">
        <v>319792.5</v>
      </c>
      <c r="AB12" s="21">
        <v>324826.5</v>
      </c>
    </row>
    <row r="13" spans="1:28">
      <c r="A13" s="35">
        <v>8</v>
      </c>
      <c r="B13" s="15" t="s">
        <v>13</v>
      </c>
      <c r="C13" s="35">
        <v>8</v>
      </c>
      <c r="D13" s="44" t="s">
        <v>13</v>
      </c>
      <c r="E13" s="26" t="s">
        <v>14</v>
      </c>
      <c r="F13" s="16"/>
      <c r="G13" s="16">
        <v>93898</v>
      </c>
      <c r="H13" s="16">
        <v>108571</v>
      </c>
      <c r="I13" s="16">
        <f t="shared" si="0"/>
        <v>202469</v>
      </c>
      <c r="J13" s="17">
        <v>70338</v>
      </c>
      <c r="K13" s="17">
        <v>37107</v>
      </c>
      <c r="L13" s="16">
        <v>0</v>
      </c>
      <c r="M13" s="17">
        <f t="shared" si="1"/>
        <v>108571</v>
      </c>
      <c r="N13" s="18"/>
      <c r="O13" s="19">
        <v>251.29</v>
      </c>
      <c r="P13" s="18"/>
      <c r="Q13" s="17" t="e">
        <f>ROUND(O13*#REF!,0)</f>
        <v>#REF!</v>
      </c>
      <c r="R13" s="16" t="e">
        <f t="shared" si="2"/>
        <v>#REF!</v>
      </c>
      <c r="S13" s="16">
        <v>81510</v>
      </c>
      <c r="T13" s="20">
        <v>37392</v>
      </c>
      <c r="U13" s="16" t="e">
        <f t="shared" si="3"/>
        <v>#REF!</v>
      </c>
      <c r="V13" s="16">
        <v>34884</v>
      </c>
      <c r="W13" s="16">
        <v>94962</v>
      </c>
      <c r="X13" s="16">
        <v>32376</v>
      </c>
      <c r="Y13" s="22">
        <v>388569</v>
      </c>
      <c r="Z13" s="21">
        <v>380475</v>
      </c>
      <c r="AA13" s="22">
        <v>328776</v>
      </c>
      <c r="AB13" s="21">
        <v>339606</v>
      </c>
    </row>
    <row r="14" spans="1:28">
      <c r="A14" s="35">
        <v>9</v>
      </c>
      <c r="B14" s="15" t="s">
        <v>15</v>
      </c>
      <c r="C14" s="35">
        <v>9</v>
      </c>
      <c r="D14" s="44" t="s">
        <v>15</v>
      </c>
      <c r="E14" s="26" t="s">
        <v>16</v>
      </c>
      <c r="F14" s="16"/>
      <c r="G14" s="16">
        <v>34557</v>
      </c>
      <c r="H14" s="16">
        <v>21014</v>
      </c>
      <c r="I14" s="16">
        <f t="shared" si="0"/>
        <v>55571</v>
      </c>
      <c r="J14" s="17">
        <v>15732</v>
      </c>
      <c r="K14" s="17">
        <v>0</v>
      </c>
      <c r="L14" s="16">
        <v>0</v>
      </c>
      <c r="M14" s="17">
        <f t="shared" si="1"/>
        <v>21014</v>
      </c>
      <c r="N14" s="18"/>
      <c r="O14" s="19">
        <v>92.48</v>
      </c>
      <c r="P14" s="18"/>
      <c r="Q14" s="17" t="e">
        <f>ROUND(O14*#REF!,0)</f>
        <v>#REF!</v>
      </c>
      <c r="R14" s="16" t="e">
        <f t="shared" si="2"/>
        <v>#REF!</v>
      </c>
      <c r="S14" s="16">
        <v>20976</v>
      </c>
      <c r="T14" s="20">
        <v>0</v>
      </c>
      <c r="U14" s="16" t="e">
        <f t="shared" si="3"/>
        <v>#REF!</v>
      </c>
      <c r="V14" s="16">
        <v>0</v>
      </c>
      <c r="W14" s="16">
        <v>23940</v>
      </c>
      <c r="X14" s="16">
        <v>0</v>
      </c>
      <c r="Y14" s="22">
        <v>60648</v>
      </c>
      <c r="Z14" s="21">
        <v>88122</v>
      </c>
      <c r="AA14" s="22">
        <v>96558</v>
      </c>
      <c r="AB14" s="21">
        <v>98268</v>
      </c>
    </row>
    <row r="15" spans="1:28">
      <c r="A15" s="35">
        <v>10</v>
      </c>
      <c r="B15" s="15" t="s">
        <v>17</v>
      </c>
      <c r="C15" s="35">
        <v>10</v>
      </c>
      <c r="D15" s="44" t="s">
        <v>17</v>
      </c>
      <c r="E15" s="26" t="s">
        <v>18</v>
      </c>
      <c r="F15" s="16"/>
      <c r="G15" s="16">
        <v>36709</v>
      </c>
      <c r="H15" s="16">
        <v>40278</v>
      </c>
      <c r="I15" s="16">
        <f t="shared" si="0"/>
        <v>76987</v>
      </c>
      <c r="J15" s="17">
        <v>25080</v>
      </c>
      <c r="K15" s="17">
        <v>6384</v>
      </c>
      <c r="L15" s="16">
        <v>0</v>
      </c>
      <c r="M15" s="17">
        <f t="shared" si="1"/>
        <v>40278</v>
      </c>
      <c r="N15" s="18"/>
      <c r="O15" s="19">
        <v>89.74</v>
      </c>
      <c r="P15" s="18"/>
      <c r="Q15" s="17" t="e">
        <f>ROUND(O15*#REF!,0)</f>
        <v>#REF!</v>
      </c>
      <c r="R15" s="16" t="e">
        <f t="shared" si="2"/>
        <v>#REF!</v>
      </c>
      <c r="S15" s="16">
        <v>37962</v>
      </c>
      <c r="T15" s="20">
        <v>2166</v>
      </c>
      <c r="U15" s="16" t="e">
        <f t="shared" si="3"/>
        <v>#REF!</v>
      </c>
      <c r="V15" s="16">
        <v>2394</v>
      </c>
      <c r="W15" s="16">
        <v>32091</v>
      </c>
      <c r="X15" s="16">
        <v>1596</v>
      </c>
      <c r="Y15" s="22">
        <v>107673</v>
      </c>
      <c r="Z15" s="21">
        <v>102271.5</v>
      </c>
      <c r="AA15" s="22">
        <v>119080</v>
      </c>
      <c r="AB15" s="21">
        <v>119757</v>
      </c>
    </row>
    <row r="16" spans="1:28">
      <c r="A16" s="35">
        <v>11</v>
      </c>
      <c r="B16" s="25" t="s">
        <v>19</v>
      </c>
      <c r="C16" s="35">
        <v>11</v>
      </c>
      <c r="D16" s="44" t="s">
        <v>19</v>
      </c>
      <c r="E16" s="31" t="s">
        <v>20</v>
      </c>
      <c r="F16" s="16"/>
      <c r="G16" s="16">
        <v>61618</v>
      </c>
      <c r="H16" s="16">
        <v>71989</v>
      </c>
      <c r="I16" s="16">
        <f t="shared" si="0"/>
        <v>133607</v>
      </c>
      <c r="J16" s="17">
        <v>42750</v>
      </c>
      <c r="K16" s="17">
        <v>11742</v>
      </c>
      <c r="L16" s="16">
        <v>0</v>
      </c>
      <c r="M16" s="17">
        <f t="shared" si="1"/>
        <v>71989</v>
      </c>
      <c r="N16" s="18"/>
      <c r="O16" s="19">
        <v>164.9</v>
      </c>
      <c r="P16" s="18"/>
      <c r="Q16" s="17" t="e">
        <f>ROUND(O16*#REF!,0)</f>
        <v>#REF!</v>
      </c>
      <c r="R16" s="16" t="e">
        <f t="shared" si="2"/>
        <v>#REF!</v>
      </c>
      <c r="S16" s="16">
        <v>71934</v>
      </c>
      <c r="T16" s="20">
        <v>8607</v>
      </c>
      <c r="U16" s="16" t="e">
        <f t="shared" si="3"/>
        <v>#REF!</v>
      </c>
      <c r="V16" s="16">
        <v>5472</v>
      </c>
      <c r="W16" s="16">
        <v>59194.5</v>
      </c>
      <c r="X16" s="16">
        <v>7410</v>
      </c>
      <c r="Y16" s="22">
        <v>207109.5</v>
      </c>
      <c r="Z16" s="21">
        <v>230365.5</v>
      </c>
      <c r="AA16" s="22">
        <v>193885.5</v>
      </c>
      <c r="AB16" s="21">
        <v>225292.5</v>
      </c>
    </row>
    <row r="17" spans="1:28">
      <c r="A17" s="35">
        <v>12</v>
      </c>
      <c r="B17" s="15" t="s">
        <v>21</v>
      </c>
      <c r="C17" s="35">
        <v>12</v>
      </c>
      <c r="D17" s="44" t="s">
        <v>21</v>
      </c>
      <c r="E17" s="26" t="s">
        <v>78</v>
      </c>
      <c r="F17" s="16"/>
      <c r="G17" s="16">
        <v>11210</v>
      </c>
      <c r="H17" s="16">
        <v>4622</v>
      </c>
      <c r="I17" s="16">
        <f t="shared" si="0"/>
        <v>15832</v>
      </c>
      <c r="J17" s="17">
        <v>0</v>
      </c>
      <c r="K17" s="17">
        <v>0</v>
      </c>
      <c r="L17" s="16">
        <v>0</v>
      </c>
      <c r="M17" s="17">
        <f t="shared" si="1"/>
        <v>4622</v>
      </c>
      <c r="N17" s="18"/>
      <c r="O17" s="19">
        <v>20</v>
      </c>
      <c r="P17" s="18"/>
      <c r="Q17" s="17" t="e">
        <f>ROUND(O17*#REF!,0)</f>
        <v>#REF!</v>
      </c>
      <c r="R17" s="16" t="e">
        <f t="shared" si="2"/>
        <v>#REF!</v>
      </c>
      <c r="S17" s="16">
        <v>0</v>
      </c>
      <c r="T17" s="20">
        <v>0</v>
      </c>
      <c r="U17" s="16" t="e">
        <f t="shared" si="3"/>
        <v>#REF!</v>
      </c>
      <c r="V17" s="16">
        <v>0</v>
      </c>
      <c r="W17" s="16">
        <v>0</v>
      </c>
      <c r="X17" s="16">
        <v>0</v>
      </c>
      <c r="Y17" s="22">
        <v>0</v>
      </c>
      <c r="Z17" s="21">
        <v>0</v>
      </c>
      <c r="AA17" s="22">
        <v>0</v>
      </c>
      <c r="AB17" s="21">
        <v>2319.02</v>
      </c>
    </row>
    <row r="18" spans="1:28">
      <c r="A18" s="35">
        <v>13</v>
      </c>
      <c r="B18" s="15" t="s">
        <v>22</v>
      </c>
      <c r="C18" s="35">
        <v>13</v>
      </c>
      <c r="D18" s="44" t="s">
        <v>80</v>
      </c>
      <c r="E18" s="26" t="s">
        <v>23</v>
      </c>
      <c r="F18" s="16"/>
      <c r="G18" s="16">
        <v>26639</v>
      </c>
      <c r="H18" s="16">
        <v>31771</v>
      </c>
      <c r="I18" s="16">
        <f t="shared" si="0"/>
        <v>58410</v>
      </c>
      <c r="J18" s="17">
        <v>26220</v>
      </c>
      <c r="K18" s="17">
        <v>10830</v>
      </c>
      <c r="L18" s="16">
        <v>0</v>
      </c>
      <c r="M18" s="17">
        <f t="shared" si="1"/>
        <v>31771</v>
      </c>
      <c r="N18" s="18"/>
      <c r="O18" s="19">
        <v>71.290000000000006</v>
      </c>
      <c r="P18" s="18"/>
      <c r="Q18" s="17" t="e">
        <f>ROUND(O18*#REF!,0)</f>
        <v>#REF!</v>
      </c>
      <c r="R18" s="16" t="e">
        <f t="shared" si="2"/>
        <v>#REF!</v>
      </c>
      <c r="S18" s="16">
        <v>31208</v>
      </c>
      <c r="T18" s="20">
        <v>11742</v>
      </c>
      <c r="U18" s="16" t="e">
        <f t="shared" si="3"/>
        <v>#REF!</v>
      </c>
      <c r="V18" s="16">
        <v>7410</v>
      </c>
      <c r="W18" s="16">
        <v>32168</v>
      </c>
      <c r="X18" s="16">
        <v>5472</v>
      </c>
      <c r="Y18" s="22">
        <v>125050</v>
      </c>
      <c r="Z18" s="21">
        <v>102258</v>
      </c>
      <c r="AA18" s="22">
        <v>105421.5</v>
      </c>
      <c r="AB18" s="21">
        <v>104709</v>
      </c>
    </row>
    <row r="19" spans="1:28">
      <c r="A19" s="35">
        <v>14</v>
      </c>
      <c r="B19" s="15" t="s">
        <v>24</v>
      </c>
      <c r="C19" s="35">
        <v>14</v>
      </c>
      <c r="D19" s="44" t="s">
        <v>24</v>
      </c>
      <c r="E19" s="26" t="s">
        <v>25</v>
      </c>
      <c r="F19" s="16"/>
      <c r="G19" s="16">
        <v>65773</v>
      </c>
      <c r="H19" s="16">
        <v>61222</v>
      </c>
      <c r="I19" s="16">
        <f t="shared" si="0"/>
        <v>126995</v>
      </c>
      <c r="J19" s="17">
        <v>53209.5</v>
      </c>
      <c r="K19" s="17">
        <v>28158</v>
      </c>
      <c r="L19" s="16">
        <v>24000</v>
      </c>
      <c r="M19" s="17">
        <f t="shared" si="1"/>
        <v>85222</v>
      </c>
      <c r="N19" s="18"/>
      <c r="O19" s="19">
        <v>180.89</v>
      </c>
      <c r="P19" s="18"/>
      <c r="Q19" s="17" t="e">
        <f>ROUND(O19*#REF!,0)</f>
        <v>#REF!</v>
      </c>
      <c r="R19" s="16" t="e">
        <f t="shared" si="2"/>
        <v>#REF!</v>
      </c>
      <c r="S19" s="16">
        <v>61560</v>
      </c>
      <c r="T19" s="20">
        <v>23028</v>
      </c>
      <c r="U19" s="16" t="e">
        <f t="shared" si="3"/>
        <v>#REF!</v>
      </c>
      <c r="V19" s="16">
        <v>20178</v>
      </c>
      <c r="W19" s="16">
        <v>66091.5</v>
      </c>
      <c r="X19" s="16">
        <v>18354</v>
      </c>
      <c r="Y19" s="22">
        <v>270579</v>
      </c>
      <c r="Z19" s="21">
        <v>225693</v>
      </c>
      <c r="AA19" s="22">
        <v>230253</v>
      </c>
      <c r="AB19" s="21">
        <v>268812</v>
      </c>
    </row>
    <row r="20" spans="1:28">
      <c r="A20" s="35">
        <v>15</v>
      </c>
      <c r="B20" s="15" t="s">
        <v>26</v>
      </c>
      <c r="C20" s="35">
        <v>15</v>
      </c>
      <c r="D20" s="44" t="s">
        <v>81</v>
      </c>
      <c r="E20" s="26" t="s">
        <v>27</v>
      </c>
      <c r="F20" s="16"/>
      <c r="G20" s="16">
        <v>84632</v>
      </c>
      <c r="H20" s="16">
        <v>63722</v>
      </c>
      <c r="I20" s="16">
        <f t="shared" si="0"/>
        <v>148354</v>
      </c>
      <c r="J20" s="17">
        <v>84588</v>
      </c>
      <c r="K20" s="17">
        <v>19608</v>
      </c>
      <c r="L20" s="16">
        <v>0</v>
      </c>
      <c r="M20" s="17">
        <f t="shared" si="1"/>
        <v>63722</v>
      </c>
      <c r="N20" s="18"/>
      <c r="O20" s="19">
        <v>226.49</v>
      </c>
      <c r="P20" s="18"/>
      <c r="Q20" s="17" t="e">
        <f>ROUND(O20*#REF!,0)</f>
        <v>#REF!</v>
      </c>
      <c r="R20" s="16" t="e">
        <f t="shared" si="2"/>
        <v>#REF!</v>
      </c>
      <c r="S20" s="16">
        <v>63612</v>
      </c>
      <c r="T20" s="20">
        <v>14478</v>
      </c>
      <c r="U20" s="16" t="e">
        <f t="shared" si="3"/>
        <v>#REF!</v>
      </c>
      <c r="V20" s="16">
        <v>17898</v>
      </c>
      <c r="W20" s="16">
        <v>107274</v>
      </c>
      <c r="X20" s="16">
        <v>30552</v>
      </c>
      <c r="Y20" s="22">
        <v>338010</v>
      </c>
      <c r="Z20" s="21">
        <v>356706</v>
      </c>
      <c r="AA20" s="22">
        <v>346175</v>
      </c>
      <c r="AB20" s="21">
        <v>364572</v>
      </c>
    </row>
    <row r="21" spans="1:28">
      <c r="A21" s="35">
        <v>16</v>
      </c>
      <c r="B21" s="15" t="s">
        <v>28</v>
      </c>
      <c r="C21" s="35">
        <v>16</v>
      </c>
      <c r="D21" s="45" t="s">
        <v>28</v>
      </c>
      <c r="E21" s="26" t="s">
        <v>29</v>
      </c>
      <c r="F21" s="16"/>
      <c r="G21" s="16">
        <v>53749</v>
      </c>
      <c r="H21" s="16">
        <v>53108</v>
      </c>
      <c r="I21" s="16">
        <f t="shared" si="0"/>
        <v>106857</v>
      </c>
      <c r="J21" s="17">
        <v>45828</v>
      </c>
      <c r="K21" s="17">
        <v>8436</v>
      </c>
      <c r="L21" s="16">
        <v>0</v>
      </c>
      <c r="M21" s="17">
        <f t="shared" si="1"/>
        <v>53108</v>
      </c>
      <c r="N21" s="18"/>
      <c r="O21" s="19">
        <v>143.84</v>
      </c>
      <c r="P21" s="18"/>
      <c r="Q21" s="17" t="e">
        <f>ROUND(O21*#REF!,0)</f>
        <v>#REF!</v>
      </c>
      <c r="R21" s="16" t="e">
        <f t="shared" si="2"/>
        <v>#REF!</v>
      </c>
      <c r="S21" s="16">
        <v>53010</v>
      </c>
      <c r="T21" s="20">
        <v>7752</v>
      </c>
      <c r="U21" s="16" t="e">
        <f t="shared" si="3"/>
        <v>#REF!</v>
      </c>
      <c r="V21" s="16">
        <v>10830</v>
      </c>
      <c r="W21" s="16">
        <v>63384</v>
      </c>
      <c r="X21" s="16">
        <v>12540</v>
      </c>
      <c r="Y21" s="22">
        <v>201780</v>
      </c>
      <c r="Z21" s="21">
        <v>205884</v>
      </c>
      <c r="AA21" s="22">
        <v>178410</v>
      </c>
      <c r="AB21" s="21">
        <v>196194</v>
      </c>
    </row>
    <row r="22" spans="1:28">
      <c r="A22" s="35">
        <v>17</v>
      </c>
      <c r="B22" s="15" t="s">
        <v>30</v>
      </c>
      <c r="C22" s="35">
        <v>17</v>
      </c>
      <c r="D22" s="45" t="s">
        <v>30</v>
      </c>
      <c r="E22" s="26" t="s">
        <v>31</v>
      </c>
      <c r="F22" s="16"/>
      <c r="G22" s="16">
        <v>74525</v>
      </c>
      <c r="H22" s="16">
        <v>86080</v>
      </c>
      <c r="I22" s="16">
        <f t="shared" si="0"/>
        <v>160605</v>
      </c>
      <c r="J22" s="17">
        <v>74470.5</v>
      </c>
      <c r="K22" s="17">
        <v>16644</v>
      </c>
      <c r="L22" s="16">
        <v>0</v>
      </c>
      <c r="M22" s="17">
        <f t="shared" si="1"/>
        <v>86080</v>
      </c>
      <c r="N22" s="18"/>
      <c r="O22" s="27">
        <v>199.44</v>
      </c>
      <c r="P22" s="18"/>
      <c r="Q22" s="17" t="e">
        <f>ROUND(O22*#REF!,0)</f>
        <v>#REF!</v>
      </c>
      <c r="R22" s="16" t="e">
        <f t="shared" si="2"/>
        <v>#REF!</v>
      </c>
      <c r="S22" s="16">
        <v>77007</v>
      </c>
      <c r="T22" s="20">
        <v>18582</v>
      </c>
      <c r="U22" s="16" t="e">
        <f t="shared" si="3"/>
        <v>#REF!</v>
      </c>
      <c r="V22" s="16">
        <v>20520</v>
      </c>
      <c r="W22" s="16">
        <v>87210</v>
      </c>
      <c r="X22" s="16">
        <v>22344</v>
      </c>
      <c r="Y22" s="22">
        <v>316777.5</v>
      </c>
      <c r="Z22" s="21">
        <v>322848</v>
      </c>
      <c r="AA22" s="22">
        <v>313158</v>
      </c>
      <c r="AB22" s="21">
        <v>336072</v>
      </c>
    </row>
    <row r="23" spans="1:28">
      <c r="A23" s="35">
        <v>18</v>
      </c>
      <c r="B23" s="15" t="s">
        <v>32</v>
      </c>
      <c r="C23" s="35">
        <v>18</v>
      </c>
      <c r="D23" s="45" t="s">
        <v>32</v>
      </c>
      <c r="E23" s="26" t="s">
        <v>33</v>
      </c>
      <c r="F23" s="16"/>
      <c r="G23" s="16">
        <v>30977</v>
      </c>
      <c r="H23" s="16">
        <v>19654</v>
      </c>
      <c r="I23" s="16">
        <f t="shared" si="0"/>
        <v>50631</v>
      </c>
      <c r="J23" s="17">
        <v>23142</v>
      </c>
      <c r="K23" s="17">
        <v>2964</v>
      </c>
      <c r="L23" s="16">
        <v>0</v>
      </c>
      <c r="M23" s="17">
        <f t="shared" si="1"/>
        <v>19654</v>
      </c>
      <c r="N23" s="18"/>
      <c r="O23" s="27">
        <v>82.9</v>
      </c>
      <c r="P23" s="18"/>
      <c r="Q23" s="28">
        <v>41610</v>
      </c>
      <c r="R23" s="16">
        <f t="shared" si="2"/>
        <v>92241</v>
      </c>
      <c r="S23" s="16">
        <v>19608</v>
      </c>
      <c r="T23" s="20">
        <v>1368</v>
      </c>
      <c r="U23" s="16">
        <f t="shared" si="3"/>
        <v>88692</v>
      </c>
      <c r="V23" s="16">
        <v>2052</v>
      </c>
      <c r="W23" s="16">
        <v>35796</v>
      </c>
      <c r="X23" s="16">
        <v>0</v>
      </c>
      <c r="Y23" s="22">
        <v>84930</v>
      </c>
      <c r="Z23" s="21">
        <v>101460</v>
      </c>
      <c r="AA23" s="22">
        <v>85728</v>
      </c>
      <c r="AB23" s="21">
        <v>133950</v>
      </c>
    </row>
    <row r="24" spans="1:28">
      <c r="A24" s="35">
        <v>19</v>
      </c>
      <c r="B24" s="15" t="s">
        <v>34</v>
      </c>
      <c r="C24" s="35">
        <v>19</v>
      </c>
      <c r="D24" s="46" t="s">
        <v>34</v>
      </c>
      <c r="E24" s="26" t="s">
        <v>72</v>
      </c>
      <c r="F24" s="16"/>
      <c r="G24" s="16">
        <v>7476</v>
      </c>
      <c r="H24" s="16">
        <v>726</v>
      </c>
      <c r="I24" s="16">
        <f t="shared" si="0"/>
        <v>8202</v>
      </c>
      <c r="J24" s="17">
        <v>0</v>
      </c>
      <c r="K24" s="17">
        <v>0</v>
      </c>
      <c r="L24" s="16">
        <v>0</v>
      </c>
      <c r="M24" s="17">
        <f t="shared" si="1"/>
        <v>726</v>
      </c>
      <c r="N24" s="18"/>
      <c r="O24" s="27">
        <v>20</v>
      </c>
      <c r="P24" s="18"/>
      <c r="Q24" s="17" t="e">
        <f>ROUND(O24*#REF!,0)</f>
        <v>#REF!</v>
      </c>
      <c r="R24" s="16" t="e">
        <f t="shared" si="2"/>
        <v>#REF!</v>
      </c>
      <c r="S24" s="16">
        <v>0</v>
      </c>
      <c r="T24" s="16">
        <v>0</v>
      </c>
      <c r="U24" s="16" t="e">
        <f t="shared" si="3"/>
        <v>#REF!</v>
      </c>
      <c r="V24" s="16">
        <v>0</v>
      </c>
      <c r="W24" s="16">
        <v>0</v>
      </c>
      <c r="X24" s="16">
        <v>0</v>
      </c>
      <c r="Y24" s="22">
        <v>0</v>
      </c>
      <c r="Z24" s="21">
        <v>0</v>
      </c>
      <c r="AA24" s="22">
        <v>0</v>
      </c>
      <c r="AB24" s="21">
        <v>2319.02</v>
      </c>
    </row>
    <row r="25" spans="1:28">
      <c r="A25" s="42">
        <v>20</v>
      </c>
      <c r="B25" s="1" t="s">
        <v>52</v>
      </c>
      <c r="C25" s="35">
        <v>20</v>
      </c>
      <c r="D25" s="46" t="s">
        <v>52</v>
      </c>
      <c r="E25" s="32" t="s">
        <v>53</v>
      </c>
      <c r="F25" s="29"/>
      <c r="G25" s="29"/>
      <c r="H25" s="29"/>
      <c r="I25" s="29"/>
      <c r="J25" s="20"/>
      <c r="K25" s="20"/>
      <c r="L25" s="29"/>
      <c r="M25" s="20"/>
      <c r="N25" s="2"/>
      <c r="O25" s="30">
        <v>0</v>
      </c>
      <c r="P25" s="2"/>
      <c r="Q25" s="20" t="e">
        <f>ROUND(O25*#REF!,0)</f>
        <v>#REF!</v>
      </c>
      <c r="R25" s="29"/>
      <c r="S25" s="29">
        <v>0</v>
      </c>
      <c r="T25" s="29">
        <v>0</v>
      </c>
      <c r="U25" s="29" t="e">
        <f t="shared" si="3"/>
        <v>#REF!</v>
      </c>
      <c r="V25" s="29">
        <v>0</v>
      </c>
      <c r="W25" s="29">
        <v>0</v>
      </c>
      <c r="X25" s="29">
        <v>0</v>
      </c>
      <c r="Y25" s="22">
        <v>0</v>
      </c>
      <c r="Z25" s="21">
        <v>0</v>
      </c>
      <c r="AA25" s="22">
        <v>127422</v>
      </c>
      <c r="AB25" s="21">
        <v>187682.66999999998</v>
      </c>
    </row>
    <row r="26" spans="1:28">
      <c r="A26" s="42">
        <v>21</v>
      </c>
      <c r="B26" s="1" t="s">
        <v>54</v>
      </c>
      <c r="C26" s="35">
        <v>21</v>
      </c>
      <c r="D26" s="46" t="s">
        <v>54</v>
      </c>
      <c r="E26" s="32" t="s">
        <v>55</v>
      </c>
      <c r="F26" s="29"/>
      <c r="G26" s="29"/>
      <c r="H26" s="29"/>
      <c r="I26" s="29"/>
      <c r="J26" s="20"/>
      <c r="K26" s="20"/>
      <c r="L26" s="29"/>
      <c r="M26" s="20"/>
      <c r="N26" s="2"/>
      <c r="O26" s="30">
        <v>0</v>
      </c>
      <c r="P26" s="2"/>
      <c r="Q26" s="20" t="e">
        <f>ROUND(O26*#REF!,0)</f>
        <v>#REF!</v>
      </c>
      <c r="R26" s="29"/>
      <c r="S26" s="29">
        <v>0</v>
      </c>
      <c r="T26" s="29">
        <v>0</v>
      </c>
      <c r="U26" s="29" t="e">
        <f t="shared" si="3"/>
        <v>#REF!</v>
      </c>
      <c r="V26" s="29">
        <v>0</v>
      </c>
      <c r="W26" s="29">
        <v>0</v>
      </c>
      <c r="X26" s="29">
        <v>0</v>
      </c>
      <c r="Y26" s="22">
        <v>0</v>
      </c>
      <c r="Z26" s="21">
        <v>26448</v>
      </c>
      <c r="AA26" s="22">
        <v>76428.5</v>
      </c>
      <c r="AB26" s="21">
        <v>92362</v>
      </c>
    </row>
    <row r="27" spans="1:28">
      <c r="A27" s="42">
        <v>22</v>
      </c>
      <c r="B27" s="1" t="s">
        <v>56</v>
      </c>
      <c r="C27" s="35">
        <v>22</v>
      </c>
      <c r="D27" s="45" t="s">
        <v>56</v>
      </c>
      <c r="E27" s="32" t="s">
        <v>57</v>
      </c>
      <c r="F27" s="29"/>
      <c r="G27" s="29"/>
      <c r="H27" s="29"/>
      <c r="I27" s="29"/>
      <c r="J27" s="20"/>
      <c r="K27" s="20"/>
      <c r="L27" s="29"/>
      <c r="M27" s="20"/>
      <c r="N27" s="2"/>
      <c r="O27" s="30">
        <v>0</v>
      </c>
      <c r="P27" s="2"/>
      <c r="Q27" s="20" t="e">
        <f>ROUND(O27*#REF!,0)</f>
        <v>#REF!</v>
      </c>
      <c r="R27" s="29"/>
      <c r="S27" s="29">
        <v>0</v>
      </c>
      <c r="T27" s="29">
        <v>0</v>
      </c>
      <c r="U27" s="29" t="e">
        <f t="shared" si="3"/>
        <v>#REF!</v>
      </c>
      <c r="V27" s="29">
        <v>0</v>
      </c>
      <c r="W27" s="29">
        <v>0</v>
      </c>
      <c r="X27" s="29">
        <v>0</v>
      </c>
      <c r="Y27" s="22">
        <v>0</v>
      </c>
      <c r="Z27" s="21">
        <v>21432</v>
      </c>
      <c r="AA27" s="22">
        <v>24966</v>
      </c>
      <c r="AB27" s="21">
        <v>38909.660000000003</v>
      </c>
    </row>
    <row r="28" spans="1:28">
      <c r="A28" s="42">
        <v>23</v>
      </c>
      <c r="B28" s="1" t="s">
        <v>58</v>
      </c>
      <c r="C28" s="35">
        <v>23</v>
      </c>
      <c r="D28" s="47" t="s">
        <v>58</v>
      </c>
      <c r="E28" s="32" t="s">
        <v>59</v>
      </c>
      <c r="F28" s="29"/>
      <c r="G28" s="29"/>
      <c r="H28" s="29"/>
      <c r="I28" s="29"/>
      <c r="J28" s="20"/>
      <c r="K28" s="20"/>
      <c r="L28" s="29"/>
      <c r="M28" s="20"/>
      <c r="N28" s="2"/>
      <c r="O28" s="30">
        <v>0</v>
      </c>
      <c r="P28" s="2"/>
      <c r="Q28" s="20" t="e">
        <f>ROUND(O28*#REF!,0)</f>
        <v>#REF!</v>
      </c>
      <c r="R28" s="29"/>
      <c r="S28" s="29">
        <v>0</v>
      </c>
      <c r="T28" s="29">
        <v>0</v>
      </c>
      <c r="U28" s="29" t="e">
        <f t="shared" si="3"/>
        <v>#REF!</v>
      </c>
      <c r="V28" s="29">
        <v>0</v>
      </c>
      <c r="W28" s="29">
        <v>0</v>
      </c>
      <c r="X28" s="29">
        <v>0</v>
      </c>
      <c r="Y28" s="22">
        <v>0</v>
      </c>
      <c r="Z28" s="21">
        <v>32784</v>
      </c>
      <c r="AA28" s="22">
        <v>47766</v>
      </c>
      <c r="AB28" s="21">
        <v>50727.18</v>
      </c>
    </row>
    <row r="29" spans="1:28">
      <c r="A29" s="42">
        <v>24</v>
      </c>
      <c r="B29" s="1" t="s">
        <v>60</v>
      </c>
      <c r="C29" s="35">
        <v>24</v>
      </c>
      <c r="D29" s="48" t="s">
        <v>60</v>
      </c>
      <c r="E29" s="32" t="s">
        <v>61</v>
      </c>
      <c r="F29" s="29"/>
      <c r="G29" s="29"/>
      <c r="H29" s="29"/>
      <c r="I29" s="29"/>
      <c r="J29" s="20"/>
      <c r="K29" s="20"/>
      <c r="L29" s="29"/>
      <c r="M29" s="20"/>
      <c r="N29" s="2"/>
      <c r="O29" s="30">
        <v>0</v>
      </c>
      <c r="P29" s="2"/>
      <c r="Q29" s="20" t="e">
        <f>ROUND(O29*#REF!,0)</f>
        <v>#REF!</v>
      </c>
      <c r="R29" s="29"/>
      <c r="S29" s="29">
        <v>0</v>
      </c>
      <c r="T29" s="29">
        <v>0</v>
      </c>
      <c r="U29" s="29" t="e">
        <f t="shared" si="3"/>
        <v>#REF!</v>
      </c>
      <c r="V29" s="29">
        <v>0</v>
      </c>
      <c r="W29" s="29">
        <v>0</v>
      </c>
      <c r="X29" s="29">
        <v>0</v>
      </c>
      <c r="Y29" s="22">
        <v>0</v>
      </c>
      <c r="Z29" s="21">
        <v>37620</v>
      </c>
      <c r="AA29" s="22">
        <v>80854.5</v>
      </c>
      <c r="AB29" s="21">
        <v>101232</v>
      </c>
    </row>
    <row r="30" spans="1:28">
      <c r="A30" s="42">
        <v>25</v>
      </c>
      <c r="B30" s="1" t="s">
        <v>62</v>
      </c>
      <c r="C30" s="35">
        <v>25</v>
      </c>
      <c r="D30" s="48" t="s">
        <v>62</v>
      </c>
      <c r="E30" s="32" t="s">
        <v>63</v>
      </c>
      <c r="F30" s="29"/>
      <c r="G30" s="29"/>
      <c r="H30" s="29"/>
      <c r="I30" s="29"/>
      <c r="J30" s="20"/>
      <c r="K30" s="20"/>
      <c r="L30" s="29"/>
      <c r="M30" s="20"/>
      <c r="N30" s="2"/>
      <c r="O30" s="30">
        <v>0</v>
      </c>
      <c r="P30" s="2"/>
      <c r="Q30" s="20" t="e">
        <f>ROUND(O30*#REF!,0)</f>
        <v>#REF!</v>
      </c>
      <c r="R30" s="29"/>
      <c r="S30" s="29">
        <v>0</v>
      </c>
      <c r="T30" s="29">
        <v>0</v>
      </c>
      <c r="U30" s="29" t="e">
        <f t="shared" si="3"/>
        <v>#REF!</v>
      </c>
      <c r="V30" s="29">
        <v>0</v>
      </c>
      <c r="W30" s="29">
        <v>0</v>
      </c>
      <c r="X30" s="29">
        <v>0</v>
      </c>
      <c r="Y30" s="22">
        <v>0</v>
      </c>
      <c r="Z30" s="21">
        <v>28272</v>
      </c>
      <c r="AA30" s="22">
        <v>117306</v>
      </c>
      <c r="AB30" s="21">
        <v>190584.9</v>
      </c>
    </row>
    <row r="31" spans="1:28">
      <c r="A31" s="42">
        <v>26</v>
      </c>
      <c r="B31" s="1" t="s">
        <v>64</v>
      </c>
      <c r="C31" s="35">
        <v>26</v>
      </c>
      <c r="D31" s="49" t="s">
        <v>64</v>
      </c>
      <c r="E31" s="32" t="s">
        <v>65</v>
      </c>
      <c r="F31" s="29"/>
      <c r="G31" s="29"/>
      <c r="H31" s="29"/>
      <c r="I31" s="29"/>
      <c r="J31" s="20"/>
      <c r="K31" s="20"/>
      <c r="L31" s="29"/>
      <c r="M31" s="20"/>
      <c r="N31" s="2"/>
      <c r="O31" s="30">
        <v>0</v>
      </c>
      <c r="P31" s="2"/>
      <c r="Q31" s="20" t="e">
        <f>ROUND(O31*#REF!,0)</f>
        <v>#REF!</v>
      </c>
      <c r="R31" s="29"/>
      <c r="S31" s="29">
        <v>0</v>
      </c>
      <c r="T31" s="29">
        <v>0</v>
      </c>
      <c r="U31" s="29" t="e">
        <f t="shared" si="3"/>
        <v>#REF!</v>
      </c>
      <c r="V31" s="29">
        <v>0</v>
      </c>
      <c r="W31" s="29">
        <v>0</v>
      </c>
      <c r="X31" s="29">
        <v>0</v>
      </c>
      <c r="Y31" s="22">
        <v>0</v>
      </c>
      <c r="Z31" s="21">
        <v>6156</v>
      </c>
      <c r="AA31" s="22">
        <v>8208</v>
      </c>
      <c r="AB31" s="21">
        <v>65555.790000000008</v>
      </c>
    </row>
    <row r="32" spans="1:28">
      <c r="A32" s="42">
        <v>27</v>
      </c>
      <c r="B32" s="3" t="s">
        <v>75</v>
      </c>
      <c r="C32" s="35">
        <v>27</v>
      </c>
      <c r="D32" s="48" t="s">
        <v>75</v>
      </c>
      <c r="E32" s="33" t="s">
        <v>73</v>
      </c>
      <c r="F32" s="29"/>
      <c r="G32" s="29"/>
      <c r="H32" s="29"/>
      <c r="I32" s="29"/>
      <c r="J32" s="20"/>
      <c r="K32" s="20"/>
      <c r="L32" s="29"/>
      <c r="M32" s="20"/>
      <c r="N32" s="2"/>
      <c r="O32" s="30"/>
      <c r="P32" s="2"/>
      <c r="Q32" s="20"/>
      <c r="R32" s="29"/>
      <c r="S32" s="29"/>
      <c r="T32" s="29"/>
      <c r="U32" s="29"/>
      <c r="V32" s="29"/>
      <c r="W32" s="29"/>
      <c r="X32" s="29"/>
      <c r="Y32" s="37">
        <v>0</v>
      </c>
      <c r="Z32" s="37">
        <v>0</v>
      </c>
      <c r="AA32" s="37">
        <v>0</v>
      </c>
      <c r="AB32" s="21">
        <v>48000</v>
      </c>
    </row>
    <row r="33" spans="1:28">
      <c r="A33" s="42">
        <v>28</v>
      </c>
      <c r="B33" s="3" t="s">
        <v>76</v>
      </c>
      <c r="C33" s="35">
        <v>28</v>
      </c>
      <c r="D33" s="47" t="s">
        <v>76</v>
      </c>
      <c r="E33" s="34" t="s">
        <v>74</v>
      </c>
      <c r="F33" s="29"/>
      <c r="G33" s="29"/>
      <c r="H33" s="29"/>
      <c r="I33" s="29"/>
      <c r="J33" s="20"/>
      <c r="K33" s="20"/>
      <c r="L33" s="29"/>
      <c r="M33" s="20"/>
      <c r="N33" s="2"/>
      <c r="O33" s="30"/>
      <c r="P33" s="2"/>
      <c r="Q33" s="20"/>
      <c r="R33" s="29"/>
      <c r="S33" s="29"/>
      <c r="T33" s="29"/>
      <c r="U33" s="29"/>
      <c r="V33" s="29"/>
      <c r="W33" s="29"/>
      <c r="X33" s="29"/>
      <c r="Y33" s="37">
        <v>0</v>
      </c>
      <c r="Z33" s="37">
        <v>0</v>
      </c>
      <c r="AA33" s="37">
        <v>0</v>
      </c>
      <c r="AB33" s="21">
        <v>11000</v>
      </c>
    </row>
    <row r="34" spans="1:28" ht="21" customHeight="1">
      <c r="F34" s="43">
        <v>9360000</v>
      </c>
    </row>
    <row r="35" spans="1:28" ht="13.5" customHeight="1">
      <c r="Y35" s="38"/>
      <c r="AB35" s="40"/>
    </row>
    <row r="36" spans="1:28" ht="24.75" customHeight="1">
      <c r="Y36" s="38"/>
    </row>
    <row r="37" spans="1:28">
      <c r="K37" s="40" t="e">
        <f>#REF!+#REF!+#REF!+#REF!+#REF!+#REF!+#REF!</f>
        <v>#REF!</v>
      </c>
      <c r="Y37" s="38"/>
      <c r="AB37" s="40"/>
    </row>
    <row r="38" spans="1:28">
      <c r="Y38" s="38"/>
      <c r="AB38" s="40"/>
    </row>
    <row r="39" spans="1:28">
      <c r="K39" s="36">
        <f>173052+2850</f>
        <v>175902</v>
      </c>
      <c r="Y39" s="38"/>
      <c r="AB39" s="40"/>
    </row>
    <row r="40" spans="1:28" ht="18" customHeight="1"/>
    <row r="41" spans="1:28">
      <c r="K41" s="40" t="e">
        <f>K37+K39</f>
        <v>#REF!</v>
      </c>
      <c r="Y41" s="38"/>
      <c r="AB41" s="40"/>
    </row>
    <row r="42" spans="1:28" ht="33" customHeight="1">
      <c r="Y42" s="38"/>
    </row>
    <row r="43" spans="1:28">
      <c r="Y43" s="40"/>
    </row>
    <row r="44" spans="1:28">
      <c r="Y44" s="38"/>
    </row>
    <row r="45" spans="1:28">
      <c r="AB45" s="40" t="e">
        <f>#REF!-AB39</f>
        <v>#REF!</v>
      </c>
    </row>
  </sheetData>
  <pageMargins left="0.23622047244094491" right="0.19685039370078741" top="0.31496062992125984" bottom="0.23622047244094491" header="0.31496062992125984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 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LIPAN</dc:creator>
  <cp:lastModifiedBy>gabriela.jipa</cp:lastModifiedBy>
  <cp:lastPrinted>2025-12-23T11:47:02Z</cp:lastPrinted>
  <dcterms:created xsi:type="dcterms:W3CDTF">2023-11-23T08:08:23Z</dcterms:created>
  <dcterms:modified xsi:type="dcterms:W3CDTF">2026-02-26T09:07:34Z</dcterms:modified>
</cp:coreProperties>
</file>